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>
    <definedName name="CONVERT">'Sheet1'!$L$37</definedName>
    <definedName name="_xlnm.Print_Area" localSheetId="0">'Sheet1'!$R$4:$Y$52</definedName>
  </definedNames>
  <calcPr fullCalcOnLoad="1"/>
</workbook>
</file>

<file path=xl/comments1.xml><?xml version="1.0" encoding="utf-8"?>
<comments xmlns="http://schemas.openxmlformats.org/spreadsheetml/2006/main">
  <authors>
    <author>Daryl Achilles</author>
  </authors>
  <commentList>
    <comment ref="C4" authorId="0">
      <text>
        <r>
          <rPr>
            <b/>
            <sz val="8"/>
            <rFont val="Tahoma"/>
            <family val="0"/>
          </rPr>
          <t>Daryl Achilles:</t>
        </r>
        <r>
          <rPr>
            <sz val="8"/>
            <rFont val="Tahoma"/>
            <family val="0"/>
          </rPr>
          <t xml:space="preserve">
This is Measured in Inches.
</t>
        </r>
      </text>
    </comment>
    <comment ref="K4" authorId="0">
      <text>
        <r>
          <rPr>
            <b/>
            <sz val="8"/>
            <rFont val="Tahoma"/>
            <family val="0"/>
          </rPr>
          <t>Daryl Achilles:</t>
        </r>
        <r>
          <rPr>
            <sz val="8"/>
            <rFont val="Tahoma"/>
            <family val="0"/>
          </rPr>
          <t xml:space="preserve">
These are in meters, converted fromn inches.</t>
        </r>
      </text>
    </comment>
    <comment ref="C13" authorId="0">
      <text>
        <r>
          <rPr>
            <b/>
            <sz val="8"/>
            <rFont val="Tahoma"/>
            <family val="0"/>
          </rPr>
          <t>Daryl Achilles:</t>
        </r>
        <r>
          <rPr>
            <sz val="8"/>
            <rFont val="Tahoma"/>
            <family val="0"/>
          </rPr>
          <t xml:space="preserve">
Measured in mils.</t>
        </r>
      </text>
    </comment>
    <comment ref="C27" authorId="0">
      <text>
        <r>
          <rPr>
            <b/>
            <sz val="8"/>
            <rFont val="Tahoma"/>
            <family val="0"/>
          </rPr>
          <t>Daryl Achilles:</t>
        </r>
        <r>
          <rPr>
            <sz val="8"/>
            <rFont val="Tahoma"/>
            <family val="0"/>
          </rPr>
          <t xml:space="preserve">
Measured in grams.</t>
        </r>
      </text>
    </comment>
    <comment ref="K13" authorId="0">
      <text>
        <r>
          <rPr>
            <b/>
            <sz val="8"/>
            <rFont val="Tahoma"/>
            <family val="0"/>
          </rPr>
          <t>Daryl Achilles:</t>
        </r>
        <r>
          <rPr>
            <sz val="8"/>
            <rFont val="Tahoma"/>
            <family val="0"/>
          </rPr>
          <t xml:space="preserve">
Converted to meters from mils.</t>
        </r>
      </text>
    </comment>
    <comment ref="K27" authorId="0">
      <text>
        <r>
          <rPr>
            <b/>
            <sz val="8"/>
            <rFont val="Tahoma"/>
            <family val="0"/>
          </rPr>
          <t>Daryl Achilles:
Converted to Kilograms from the measured grams.</t>
        </r>
      </text>
    </comment>
    <comment ref="K29" authorId="0">
      <text>
        <r>
          <rPr>
            <b/>
            <sz val="8"/>
            <rFont val="Tahoma"/>
            <family val="0"/>
          </rPr>
          <t>Daryl Achilles:</t>
        </r>
        <r>
          <rPr>
            <sz val="8"/>
            <rFont val="Tahoma"/>
            <family val="0"/>
          </rPr>
          <t xml:space="preserve">
Divide Mass by average length.</t>
        </r>
      </text>
    </comment>
    <comment ref="K35" authorId="0">
      <text>
        <r>
          <rPr>
            <b/>
            <sz val="8"/>
            <rFont val="Tahoma"/>
            <family val="0"/>
          </rPr>
          <t>Daryl Achilles:</t>
        </r>
        <r>
          <rPr>
            <sz val="8"/>
            <rFont val="Tahoma"/>
            <family val="0"/>
          </rPr>
          <t xml:space="preserve">
T = DENSITY*(2*(51in)*freq)
&lt;IN NEWTONS&gt;</t>
        </r>
      </text>
    </comment>
    <comment ref="K33" authorId="0">
      <text>
        <r>
          <rPr>
            <b/>
            <sz val="8"/>
            <rFont val="Tahoma"/>
            <family val="0"/>
          </rPr>
          <t>Daryl Achilles:</t>
        </r>
        <r>
          <rPr>
            <sz val="8"/>
            <rFont val="Tahoma"/>
            <family val="0"/>
          </rPr>
          <t xml:space="preserve">
Frequency of the string as it vibrates at its proper pitch.
&lt;Taken from notes in class&gt;
</t>
        </r>
      </text>
    </comment>
  </commentList>
</comments>
</file>

<file path=xl/sharedStrings.xml><?xml version="1.0" encoding="utf-8"?>
<sst xmlns="http://schemas.openxmlformats.org/spreadsheetml/2006/main" count="43" uniqueCount="17">
  <si>
    <t>Length Trial</t>
  </si>
  <si>
    <t>&lt;Length&gt;</t>
  </si>
  <si>
    <t>ST. DEV.</t>
  </si>
  <si>
    <t>Hi E (~.009)</t>
  </si>
  <si>
    <t>B (~.011)</t>
  </si>
  <si>
    <t>G (~.016)</t>
  </si>
  <si>
    <t>D (~.024)</t>
  </si>
  <si>
    <t>A (~.032)</t>
  </si>
  <si>
    <t>Low E (~.042)</t>
  </si>
  <si>
    <t>Diameter Trial</t>
  </si>
  <si>
    <t>&lt;Diameter&gt;</t>
  </si>
  <si>
    <t>MASS</t>
  </si>
  <si>
    <t>TENSION</t>
  </si>
  <si>
    <t>FREQUENCY</t>
  </si>
  <si>
    <t>DENSITY(Vol)</t>
  </si>
  <si>
    <t>DENSITY(Kg/m)</t>
  </si>
  <si>
    <t>D'Addario EXL120's Super Light, Nickel Wound Elecric guitar strings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</si>
</sst>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0000"/>
    <numFmt numFmtId="167" formatCode="0.00000"/>
    <numFmt numFmtId="168" formatCode="0.0000000"/>
    <numFmt numFmtId="169" formatCode="0.000"/>
    <numFmt numFmtId="170" formatCode="0.000E+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Standard Deviation of Diameter</a:t>
            </a:r>
          </a:p>
        </c:rich>
      </c:tx>
      <c:layout/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Standard Deviation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Sheet1!$L$25:$Q$25</c:f>
              <c:numCache/>
            </c:numRef>
          </c:val>
          <c:shape val="box"/>
        </c:ser>
        <c:shape val="box"/>
        <c:axId val="29004553"/>
        <c:axId val="59714386"/>
      </c:bar3DChart>
      <c:catAx>
        <c:axId val="2900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Strings (HiE -&gt; LoE)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714386"/>
        <c:crosses val="autoZero"/>
        <c:auto val="1"/>
        <c:lblOffset val="100"/>
        <c:noMultiLvlLbl val="0"/>
      </c:catAx>
      <c:valAx>
        <c:axId val="59714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Deviation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0455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Sheet1!$K$35</c:f>
              <c:strCache>
                <c:ptCount val="1"/>
                <c:pt idx="0">
                  <c:v>TENSION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Sheet1!$L$35:$Q$35</c:f>
              <c:numCache/>
            </c:numRef>
          </c:val>
          <c:shape val="box"/>
        </c:ser>
        <c:shape val="box"/>
        <c:axId val="558563"/>
        <c:axId val="5027068"/>
      </c:bar3DChart>
      <c:catAx>
        <c:axId val="558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String(high -&gt; Low)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27068"/>
        <c:crosses val="autoZero"/>
        <c:auto val="1"/>
        <c:lblOffset val="100"/>
        <c:noMultiLvlLbl val="0"/>
      </c:catAx>
      <c:valAx>
        <c:axId val="50270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Tension (Newton)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56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Mass Density</a:t>
            </a:r>
          </a:p>
        </c:rich>
      </c:tx>
      <c:layout/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625"/>
          <c:w val="0.95825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Density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Sheet1!$L$29:$Q$29</c:f>
              <c:numCache/>
            </c:numRef>
          </c:val>
          <c:shape val="box"/>
        </c:ser>
        <c:shape val="box"/>
        <c:axId val="45243613"/>
        <c:axId val="4539334"/>
      </c:bar3DChart>
      <c:catAx>
        <c:axId val="4524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Strings(High-&gt;Low)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Density (Kg/m)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436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Diameter St. Dev.</a:t>
            </a:r>
          </a:p>
        </c:rich>
      </c:tx>
      <c:layout/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Diameter St. Dev.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Sheet1!$D$25:$I$25</c:f>
              <c:numCache/>
            </c:numRef>
          </c:val>
          <c:shape val="box"/>
        </c:ser>
        <c:shape val="box"/>
        <c:axId val="40854007"/>
        <c:axId val="32141744"/>
      </c:bar3DChart>
      <c:catAx>
        <c:axId val="4085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High-&gt;Low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St. Dev. 
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400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Length St. Dev.</a:t>
            </a:r>
          </a:p>
        </c:rich>
      </c:tx>
      <c:layout/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Length St. Dev.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Sheet1!$D$11:$I$11</c:f>
              <c:numCache/>
            </c:numRef>
          </c:val>
          <c:shape val="box"/>
        </c:ser>
        <c:shape val="box"/>
        <c:axId val="20840241"/>
        <c:axId val="53344442"/>
      </c:bar3DChart>
      <c:catAx>
        <c:axId val="2084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Hi -&gt; 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4024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</cdr:y>
    </cdr:from>
    <cdr:to>
      <cdr:x>0.52975</cdr:x>
      <cdr:y>0.57625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22872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352425</xdr:colOff>
      <xdr:row>4</xdr:row>
      <xdr:rowOff>47625</xdr:rowOff>
    </xdr:from>
    <xdr:to>
      <xdr:col>27</xdr:col>
      <xdr:colOff>266700</xdr:colOff>
      <xdr:row>21</xdr:row>
      <xdr:rowOff>9525</xdr:rowOff>
    </xdr:to>
    <xdr:graphicFrame>
      <xdr:nvGraphicFramePr>
        <xdr:cNvPr id="1" name="Chart 8"/>
        <xdr:cNvGraphicFramePr/>
      </xdr:nvGraphicFramePr>
      <xdr:xfrm>
        <a:off x="14258925" y="714375"/>
        <a:ext cx="6486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333375</xdr:colOff>
      <xdr:row>35</xdr:row>
      <xdr:rowOff>38100</xdr:rowOff>
    </xdr:from>
    <xdr:to>
      <xdr:col>24</xdr:col>
      <xdr:colOff>276225</xdr:colOff>
      <xdr:row>50</xdr:row>
      <xdr:rowOff>76200</xdr:rowOff>
    </xdr:to>
    <xdr:graphicFrame>
      <xdr:nvGraphicFramePr>
        <xdr:cNvPr id="2" name="Chart 12"/>
        <xdr:cNvGraphicFramePr/>
      </xdr:nvGraphicFramePr>
      <xdr:xfrm>
        <a:off x="14239875" y="5876925"/>
        <a:ext cx="4686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323850</xdr:colOff>
      <xdr:row>21</xdr:row>
      <xdr:rowOff>66675</xdr:rowOff>
    </xdr:from>
    <xdr:to>
      <xdr:col>24</xdr:col>
      <xdr:colOff>266700</xdr:colOff>
      <xdr:row>35</xdr:row>
      <xdr:rowOff>9525</xdr:rowOff>
    </xdr:to>
    <xdr:graphicFrame>
      <xdr:nvGraphicFramePr>
        <xdr:cNvPr id="3" name="Chart 13"/>
        <xdr:cNvGraphicFramePr/>
      </xdr:nvGraphicFramePr>
      <xdr:xfrm>
        <a:off x="14230350" y="3524250"/>
        <a:ext cx="46863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457200</xdr:colOff>
      <xdr:row>4</xdr:row>
      <xdr:rowOff>85725</xdr:rowOff>
    </xdr:from>
    <xdr:to>
      <xdr:col>35</xdr:col>
      <xdr:colOff>266700</xdr:colOff>
      <xdr:row>21</xdr:row>
      <xdr:rowOff>47625</xdr:rowOff>
    </xdr:to>
    <xdr:graphicFrame>
      <xdr:nvGraphicFramePr>
        <xdr:cNvPr id="4" name="Chart 14"/>
        <xdr:cNvGraphicFramePr/>
      </xdr:nvGraphicFramePr>
      <xdr:xfrm>
        <a:off x="20935950" y="752475"/>
        <a:ext cx="46863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133350</xdr:colOff>
      <xdr:row>22</xdr:row>
      <xdr:rowOff>47625</xdr:rowOff>
    </xdr:from>
    <xdr:to>
      <xdr:col>34</xdr:col>
      <xdr:colOff>457200</xdr:colOff>
      <xdr:row>38</xdr:row>
      <xdr:rowOff>95250</xdr:rowOff>
    </xdr:to>
    <xdr:graphicFrame>
      <xdr:nvGraphicFramePr>
        <xdr:cNvPr id="5" name="Chart 15"/>
        <xdr:cNvGraphicFramePr/>
      </xdr:nvGraphicFramePr>
      <xdr:xfrm>
        <a:off x="19392900" y="3667125"/>
        <a:ext cx="581025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35"/>
  <sheetViews>
    <sheetView tabSelected="1" workbookViewId="0" topLeftCell="O19">
      <selection activeCell="D11" sqref="D11:I11"/>
    </sheetView>
  </sheetViews>
  <sheetFormatPr defaultColWidth="9.140625" defaultRowHeight="12.75"/>
  <cols>
    <col min="3" max="9" width="12.7109375" style="1" customWidth="1"/>
    <col min="10" max="10" width="10.421875" style="0" customWidth="1"/>
    <col min="11" max="11" width="14.57421875" style="0" bestFit="1" customWidth="1"/>
    <col min="12" max="19" width="12.7109375" style="0" customWidth="1"/>
  </cols>
  <sheetData>
    <row r="1" ht="12.75">
      <c r="E1" s="5" t="s">
        <v>16</v>
      </c>
    </row>
    <row r="2" ht="12.75"/>
    <row r="3" ht="13.5" thickBot="1"/>
    <row r="4" spans="3:17" ht="13.5" thickBot="1">
      <c r="C4" s="3" t="s">
        <v>0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K4" s="25" t="s">
        <v>0</v>
      </c>
      <c r="L4" s="26" t="s">
        <v>3</v>
      </c>
      <c r="M4" s="26" t="s">
        <v>4</v>
      </c>
      <c r="N4" s="26" t="s">
        <v>5</v>
      </c>
      <c r="O4" s="26" t="s">
        <v>6</v>
      </c>
      <c r="P4" s="26" t="s">
        <v>7</v>
      </c>
      <c r="Q4" s="27" t="s">
        <v>8</v>
      </c>
    </row>
    <row r="5" spans="3:17" ht="12.75">
      <c r="C5" s="6">
        <v>1</v>
      </c>
      <c r="D5" s="7">
        <v>39.06</v>
      </c>
      <c r="E5" s="8">
        <v>39.07</v>
      </c>
      <c r="F5" s="8">
        <v>41.12</v>
      </c>
      <c r="G5" s="8">
        <v>38.62</v>
      </c>
      <c r="H5" s="8">
        <v>38.93</v>
      </c>
      <c r="I5" s="9">
        <v>38.85</v>
      </c>
      <c r="K5" s="28">
        <v>1</v>
      </c>
      <c r="L5" s="31">
        <f>CONVERT(D5,"in","m")</f>
        <v>0.992124</v>
      </c>
      <c r="M5" s="31">
        <f>CONVERT(E5,"in","m")</f>
        <v>0.992378</v>
      </c>
      <c r="N5" s="31">
        <f>CONVERT(F5,"in","m")</f>
        <v>1.044448</v>
      </c>
      <c r="O5" s="31">
        <f>CONVERT(G5,"in","m")</f>
        <v>0.980948</v>
      </c>
      <c r="P5" s="31">
        <f>CONVERT(H5,"in","m")</f>
        <v>0.988822</v>
      </c>
      <c r="Q5" s="31">
        <f>CONVERT(I5,"in","m")</f>
        <v>0.98679</v>
      </c>
    </row>
    <row r="6" spans="3:17" ht="12.75">
      <c r="C6" s="6">
        <v>2</v>
      </c>
      <c r="D6" s="7">
        <v>39.03</v>
      </c>
      <c r="E6" s="8">
        <v>39.08</v>
      </c>
      <c r="F6" s="8">
        <v>41.11</v>
      </c>
      <c r="G6" s="8">
        <v>38.61</v>
      </c>
      <c r="H6" s="8">
        <v>38.92</v>
      </c>
      <c r="I6" s="9">
        <v>38.86</v>
      </c>
      <c r="K6" s="28">
        <v>2</v>
      </c>
      <c r="L6" s="31">
        <f>CONVERT(D6,"in","m")</f>
        <v>0.991362</v>
      </c>
      <c r="M6" s="31">
        <f>CONVERT(E6,"in","m")</f>
        <v>0.992632</v>
      </c>
      <c r="N6" s="31">
        <f>CONVERT(F6,"in","m")</f>
        <v>1.044194</v>
      </c>
      <c r="O6" s="31">
        <f>CONVERT(G6,"in","m")</f>
        <v>0.980694</v>
      </c>
      <c r="P6" s="31">
        <f>CONVERT(H6,"in","m")</f>
        <v>0.988568</v>
      </c>
      <c r="Q6" s="31">
        <f>CONVERT(I6,"in","m")</f>
        <v>0.987044</v>
      </c>
    </row>
    <row r="7" spans="3:17" ht="12.75">
      <c r="C7" s="6">
        <v>3</v>
      </c>
      <c r="D7" s="7">
        <v>39.05</v>
      </c>
      <c r="E7" s="8">
        <v>39.08</v>
      </c>
      <c r="F7" s="8">
        <v>41.1</v>
      </c>
      <c r="G7" s="8">
        <v>38.62</v>
      </c>
      <c r="H7" s="8">
        <v>38.93</v>
      </c>
      <c r="I7" s="9">
        <v>38.86</v>
      </c>
      <c r="K7" s="28">
        <v>3</v>
      </c>
      <c r="L7" s="31">
        <f>CONVERT(D7,"in","m")</f>
        <v>0.99187</v>
      </c>
      <c r="M7" s="31">
        <f>CONVERT(E7,"in","m")</f>
        <v>0.992632</v>
      </c>
      <c r="N7" s="31">
        <f>CONVERT(F7,"in","m")</f>
        <v>1.04394</v>
      </c>
      <c r="O7" s="31">
        <f>CONVERT(G7,"in","m")</f>
        <v>0.980948</v>
      </c>
      <c r="P7" s="31">
        <f>CONVERT(H7,"in","m")</f>
        <v>0.988822</v>
      </c>
      <c r="Q7" s="31">
        <f>CONVERT(I7,"in","m")</f>
        <v>0.987044</v>
      </c>
    </row>
    <row r="8" spans="3:17" ht="12.75">
      <c r="C8" s="6">
        <v>4</v>
      </c>
      <c r="D8" s="7">
        <v>39.04</v>
      </c>
      <c r="E8" s="8">
        <v>39.09</v>
      </c>
      <c r="F8" s="8">
        <v>41.11</v>
      </c>
      <c r="G8" s="8">
        <v>38.6</v>
      </c>
      <c r="H8" s="8">
        <v>38.9</v>
      </c>
      <c r="I8" s="9">
        <v>38.86</v>
      </c>
      <c r="K8" s="28">
        <v>4</v>
      </c>
      <c r="L8" s="31">
        <f>CONVERT(D8,"in","m")</f>
        <v>0.991616</v>
      </c>
      <c r="M8" s="31">
        <f>CONVERT(E8,"in","m")</f>
        <v>0.992886</v>
      </c>
      <c r="N8" s="31">
        <f>CONVERT(F8,"in","m")</f>
        <v>1.044194</v>
      </c>
      <c r="O8" s="31">
        <f>CONVERT(G8,"in","m")</f>
        <v>0.98044</v>
      </c>
      <c r="P8" s="31">
        <f>CONVERT(H8,"in","m")</f>
        <v>0.98806</v>
      </c>
      <c r="Q8" s="31">
        <f>CONVERT(I8,"in","m")</f>
        <v>0.987044</v>
      </c>
    </row>
    <row r="9" spans="3:17" ht="13.5" thickBot="1">
      <c r="C9" s="6">
        <v>5</v>
      </c>
      <c r="D9" s="7">
        <v>39.06</v>
      </c>
      <c r="E9" s="8">
        <v>39.07</v>
      </c>
      <c r="F9" s="8">
        <v>41.12</v>
      </c>
      <c r="G9" s="8">
        <v>38.59</v>
      </c>
      <c r="H9" s="8">
        <v>38.93</v>
      </c>
      <c r="I9" s="9">
        <v>38.86</v>
      </c>
      <c r="K9" s="28">
        <v>5</v>
      </c>
      <c r="L9" s="31">
        <f>CONVERT(D9,"in","m")</f>
        <v>0.992124</v>
      </c>
      <c r="M9" s="31">
        <f>CONVERT(E9,"in","m")</f>
        <v>0.992378</v>
      </c>
      <c r="N9" s="31">
        <f>CONVERT(F9,"in","m")</f>
        <v>1.044448</v>
      </c>
      <c r="O9" s="31">
        <f>CONVERT(G9,"in","m")</f>
        <v>0.980186</v>
      </c>
      <c r="P9" s="31">
        <f>CONVERT(H9,"in","m")</f>
        <v>0.988822</v>
      </c>
      <c r="Q9" s="31">
        <f>CONVERT(I9,"in","m")</f>
        <v>0.987044</v>
      </c>
    </row>
    <row r="10" spans="3:17" ht="13.5" thickBot="1">
      <c r="C10" s="3" t="s">
        <v>1</v>
      </c>
      <c r="D10" s="10">
        <f aca="true" t="shared" si="0" ref="D10:I10">AVERAGE(D5:D9)</f>
        <v>39.048</v>
      </c>
      <c r="E10" s="10">
        <f t="shared" si="0"/>
        <v>39.077999999999996</v>
      </c>
      <c r="F10" s="10">
        <f t="shared" si="0"/>
        <v>41.112</v>
      </c>
      <c r="G10" s="10">
        <f t="shared" si="0"/>
        <v>38.608</v>
      </c>
      <c r="H10" s="10">
        <f t="shared" si="0"/>
        <v>38.922000000000004</v>
      </c>
      <c r="I10" s="11">
        <f t="shared" si="0"/>
        <v>38.858000000000004</v>
      </c>
      <c r="K10" s="29" t="s">
        <v>1</v>
      </c>
      <c r="L10" s="32">
        <f aca="true" t="shared" si="1" ref="L10:Q10">AVERAGE(L5:L9)</f>
        <v>0.9918192000000001</v>
      </c>
      <c r="M10" s="32">
        <f t="shared" si="1"/>
        <v>0.9925812</v>
      </c>
      <c r="N10" s="32">
        <f t="shared" si="1"/>
        <v>1.0442448</v>
      </c>
      <c r="O10" s="32">
        <f t="shared" si="1"/>
        <v>0.9806431999999999</v>
      </c>
      <c r="P10" s="32">
        <f t="shared" si="1"/>
        <v>0.9886188</v>
      </c>
      <c r="Q10" s="33">
        <f t="shared" si="1"/>
        <v>0.9869932</v>
      </c>
    </row>
    <row r="11" spans="3:17" ht="13.5" thickBot="1">
      <c r="C11" s="12" t="s">
        <v>2</v>
      </c>
      <c r="D11" s="14">
        <f aca="true" t="shared" si="2" ref="D11:I11">STDEV(D5:D10)</f>
        <v>0.011661903782767715</v>
      </c>
      <c r="E11" s="14">
        <f t="shared" si="2"/>
        <v>0.007483314800562009</v>
      </c>
      <c r="F11" s="14">
        <f t="shared" si="2"/>
        <v>0.007483314776254741</v>
      </c>
      <c r="G11" s="14">
        <f t="shared" si="2"/>
        <v>0.011661903782767715</v>
      </c>
      <c r="H11" s="14">
        <f t="shared" si="2"/>
        <v>0.011661903782767715</v>
      </c>
      <c r="I11" s="15">
        <f t="shared" si="2"/>
        <v>0.0039999999949504855</v>
      </c>
      <c r="K11" s="30" t="s">
        <v>2</v>
      </c>
      <c r="L11" s="38">
        <f aca="true" t="shared" si="3" ref="L11:Q11">STDEV(L5:L10)</f>
        <v>0.0002962123559429922</v>
      </c>
      <c r="M11" s="38">
        <f t="shared" si="3"/>
        <v>0.00019007619501840178</v>
      </c>
      <c r="N11" s="38">
        <f t="shared" si="3"/>
        <v>0.00019007619455112685</v>
      </c>
      <c r="O11" s="38">
        <f t="shared" si="3"/>
        <v>0.0002962123565426825</v>
      </c>
      <c r="P11" s="38">
        <f t="shared" si="3"/>
        <v>0.0002962123559429922</v>
      </c>
      <c r="Q11" s="39">
        <f t="shared" si="3"/>
        <v>0.00010160000025186591</v>
      </c>
    </row>
    <row r="12" spans="4:9" ht="13.5" thickBot="1">
      <c r="D12" s="4"/>
      <c r="E12" s="4"/>
      <c r="F12" s="4"/>
      <c r="G12" s="4"/>
      <c r="H12" s="4"/>
      <c r="I12" s="4"/>
    </row>
    <row r="13" spans="3:17" ht="12.75">
      <c r="C13" s="2" t="s">
        <v>9</v>
      </c>
      <c r="D13" s="16" t="s">
        <v>3</v>
      </c>
      <c r="E13" s="16" t="s">
        <v>4</v>
      </c>
      <c r="F13" s="16" t="s">
        <v>5</v>
      </c>
      <c r="G13" s="16" t="s">
        <v>6</v>
      </c>
      <c r="H13" s="16" t="s">
        <v>7</v>
      </c>
      <c r="I13" s="16" t="s">
        <v>8</v>
      </c>
      <c r="K13" s="2" t="s">
        <v>9</v>
      </c>
      <c r="L13" s="16" t="s">
        <v>3</v>
      </c>
      <c r="M13" s="16" t="s">
        <v>4</v>
      </c>
      <c r="N13" s="16" t="s">
        <v>5</v>
      </c>
      <c r="O13" s="16" t="s">
        <v>6</v>
      </c>
      <c r="P13" s="16" t="s">
        <v>7</v>
      </c>
      <c r="Q13" s="16" t="s">
        <v>8</v>
      </c>
    </row>
    <row r="14" spans="3:17" ht="12.75">
      <c r="C14" s="22">
        <v>1</v>
      </c>
      <c r="D14" s="17">
        <v>9</v>
      </c>
      <c r="E14" s="17">
        <v>11</v>
      </c>
      <c r="F14" s="17">
        <v>15.9</v>
      </c>
      <c r="G14" s="17">
        <v>23.8</v>
      </c>
      <c r="H14" s="17">
        <v>35.5</v>
      </c>
      <c r="I14" s="18">
        <v>42</v>
      </c>
      <c r="K14" s="22">
        <v>1</v>
      </c>
      <c r="L14" s="35">
        <f>CONVERT(D14/1000,"in","m")</f>
        <v>0.0002286</v>
      </c>
      <c r="M14" s="35">
        <f>CONVERT(E14/1000,"in","m")</f>
        <v>0.0002794</v>
      </c>
      <c r="N14" s="35">
        <f>CONVERT(F14/1000,"in","m")</f>
        <v>0.00040386</v>
      </c>
      <c r="O14" s="35">
        <f>CONVERT(G14/1000,"in","m")</f>
        <v>0.00060452</v>
      </c>
      <c r="P14" s="35">
        <f>CONVERT(H14/1000,"in","m")</f>
        <v>0.0009017</v>
      </c>
      <c r="Q14" s="35">
        <f>CONVERT(I14/1000,"in","m")</f>
        <v>0.0010668</v>
      </c>
    </row>
    <row r="15" spans="3:17" ht="12.75">
      <c r="C15" s="22">
        <v>2</v>
      </c>
      <c r="D15" s="19">
        <v>9</v>
      </c>
      <c r="E15" s="19">
        <v>11</v>
      </c>
      <c r="F15" s="19">
        <v>16.1</v>
      </c>
      <c r="G15" s="19">
        <v>23.7</v>
      </c>
      <c r="H15" s="19">
        <v>35.4</v>
      </c>
      <c r="I15" s="20">
        <v>41.8</v>
      </c>
      <c r="K15" s="22">
        <v>2</v>
      </c>
      <c r="L15" s="35">
        <f>CONVERT(D15/1000,"in","m")</f>
        <v>0.0002286</v>
      </c>
      <c r="M15" s="35">
        <f>CONVERT(E15/1000,"in","m")</f>
        <v>0.0002794</v>
      </c>
      <c r="N15" s="35">
        <f>CONVERT(F15/1000,"in","m")</f>
        <v>0.00040894</v>
      </c>
      <c r="O15" s="35">
        <f>CONVERT(G15/1000,"in","m")</f>
        <v>0.00060198</v>
      </c>
      <c r="P15" s="35">
        <f>CONVERT(H15/1000,"in","m")</f>
        <v>0.00089916</v>
      </c>
      <c r="Q15" s="35">
        <f>CONVERT(I15/1000,"in","m")</f>
        <v>0.00106172</v>
      </c>
    </row>
    <row r="16" spans="3:17" ht="12.75">
      <c r="C16" s="22">
        <v>3</v>
      </c>
      <c r="D16" s="19">
        <v>9.1</v>
      </c>
      <c r="E16" s="19">
        <v>10.9</v>
      </c>
      <c r="F16" s="19">
        <v>16</v>
      </c>
      <c r="G16" s="19">
        <v>23.9</v>
      </c>
      <c r="H16" s="19">
        <v>35.6</v>
      </c>
      <c r="I16" s="20">
        <v>41.9</v>
      </c>
      <c r="K16" s="22">
        <v>3</v>
      </c>
      <c r="L16" s="35">
        <f>CONVERT(D16/1000,"in","m")</f>
        <v>0.00023114</v>
      </c>
      <c r="M16" s="35">
        <f>CONVERT(E16/1000,"in","m")</f>
        <v>0.00027686</v>
      </c>
      <c r="N16" s="35">
        <f>CONVERT(F16/1000,"in","m")</f>
        <v>0.0004064</v>
      </c>
      <c r="O16" s="35">
        <f>CONVERT(G16/1000,"in","m")</f>
        <v>0.0006070599999999999</v>
      </c>
      <c r="P16" s="35">
        <f>CONVERT(H16/1000,"in","m")</f>
        <v>0.00090424</v>
      </c>
      <c r="Q16" s="35">
        <f>CONVERT(I16/1000,"in","m")</f>
        <v>0.00106426</v>
      </c>
    </row>
    <row r="17" spans="3:17" ht="12.75">
      <c r="C17" s="22">
        <v>4</v>
      </c>
      <c r="D17" s="19">
        <v>9</v>
      </c>
      <c r="E17" s="19">
        <v>11</v>
      </c>
      <c r="F17" s="19">
        <v>16</v>
      </c>
      <c r="G17" s="19">
        <v>23.7</v>
      </c>
      <c r="H17" s="19">
        <v>35.7</v>
      </c>
      <c r="I17" s="20">
        <v>41.8</v>
      </c>
      <c r="K17" s="22">
        <v>4</v>
      </c>
      <c r="L17" s="35">
        <f>CONVERT(D17/1000,"in","m")</f>
        <v>0.0002286</v>
      </c>
      <c r="M17" s="35">
        <f>CONVERT(E17/1000,"in","m")</f>
        <v>0.0002794</v>
      </c>
      <c r="N17" s="35">
        <f>CONVERT(F17/1000,"in","m")</f>
        <v>0.0004064</v>
      </c>
      <c r="O17" s="35">
        <f>CONVERT(G17/1000,"in","m")</f>
        <v>0.00060198</v>
      </c>
      <c r="P17" s="35">
        <f>CONVERT(H17/1000,"in","m")</f>
        <v>0.00090678</v>
      </c>
      <c r="Q17" s="35">
        <f>CONVERT(I17/1000,"in","m")</f>
        <v>0.00106172</v>
      </c>
    </row>
    <row r="18" spans="3:17" ht="12.75">
      <c r="C18" s="22">
        <v>5</v>
      </c>
      <c r="D18" s="19">
        <v>9.1</v>
      </c>
      <c r="E18" s="19">
        <v>11</v>
      </c>
      <c r="F18" s="19">
        <v>16</v>
      </c>
      <c r="G18" s="19">
        <v>23.8</v>
      </c>
      <c r="H18" s="19">
        <v>36.1</v>
      </c>
      <c r="I18" s="20">
        <v>42</v>
      </c>
      <c r="K18" s="22">
        <v>5</v>
      </c>
      <c r="L18" s="35">
        <f>CONVERT(D18/1000,"in","m")</f>
        <v>0.00023114</v>
      </c>
      <c r="M18" s="35">
        <f>CONVERT(E18/1000,"in","m")</f>
        <v>0.0002794</v>
      </c>
      <c r="N18" s="35">
        <f>CONVERT(F18/1000,"in","m")</f>
        <v>0.0004064</v>
      </c>
      <c r="O18" s="35">
        <f>CONVERT(G18/1000,"in","m")</f>
        <v>0.00060452</v>
      </c>
      <c r="P18" s="35">
        <f>CONVERT(H18/1000,"in","m")</f>
        <v>0.00091694</v>
      </c>
      <c r="Q18" s="35">
        <f>CONVERT(I18/1000,"in","m")</f>
        <v>0.0010668</v>
      </c>
    </row>
    <row r="19" spans="3:17" ht="12.75">
      <c r="C19" s="22">
        <v>6</v>
      </c>
      <c r="D19" s="19">
        <v>9</v>
      </c>
      <c r="E19" s="19">
        <v>11</v>
      </c>
      <c r="F19" s="19">
        <v>15.9</v>
      </c>
      <c r="G19" s="19">
        <v>24</v>
      </c>
      <c r="H19" s="19">
        <v>36</v>
      </c>
      <c r="I19" s="20">
        <v>41.9</v>
      </c>
      <c r="K19" s="22">
        <v>6</v>
      </c>
      <c r="L19" s="35">
        <f>CONVERT(D19/1000,"in","m")</f>
        <v>0.0002286</v>
      </c>
      <c r="M19" s="35">
        <f>CONVERT(E19/1000,"in","m")</f>
        <v>0.0002794</v>
      </c>
      <c r="N19" s="35">
        <f>CONVERT(F19/1000,"in","m")</f>
        <v>0.00040386</v>
      </c>
      <c r="O19" s="35">
        <f>CONVERT(G19/1000,"in","m")</f>
        <v>0.0006096</v>
      </c>
      <c r="P19" s="35">
        <f>CONVERT(H19/1000,"in","m")</f>
        <v>0.0009144</v>
      </c>
      <c r="Q19" s="35">
        <f>CONVERT(I19/1000,"in","m")</f>
        <v>0.00106426</v>
      </c>
    </row>
    <row r="20" spans="3:17" ht="12.75">
      <c r="C20" s="22">
        <v>7</v>
      </c>
      <c r="D20" s="19">
        <v>9</v>
      </c>
      <c r="E20" s="19">
        <v>10.9</v>
      </c>
      <c r="F20" s="19">
        <v>16</v>
      </c>
      <c r="G20" s="19">
        <v>24</v>
      </c>
      <c r="H20" s="19">
        <v>35.5</v>
      </c>
      <c r="I20" s="20">
        <v>41.8</v>
      </c>
      <c r="K20" s="22">
        <v>7</v>
      </c>
      <c r="L20" s="35">
        <f>CONVERT(D20/1000,"in","m")</f>
        <v>0.0002286</v>
      </c>
      <c r="M20" s="35">
        <f>CONVERT(E20/1000,"in","m")</f>
        <v>0.00027686</v>
      </c>
      <c r="N20" s="35">
        <f>CONVERT(F20/1000,"in","m")</f>
        <v>0.0004064</v>
      </c>
      <c r="O20" s="35">
        <f>CONVERT(G20/1000,"in","m")</f>
        <v>0.0006096</v>
      </c>
      <c r="P20" s="35">
        <f>CONVERT(H20/1000,"in","m")</f>
        <v>0.0009017</v>
      </c>
      <c r="Q20" s="35">
        <f>CONVERT(I20/1000,"in","m")</f>
        <v>0.00106172</v>
      </c>
    </row>
    <row r="21" spans="3:17" ht="12.75">
      <c r="C21" s="22">
        <v>8</v>
      </c>
      <c r="D21" s="19">
        <v>9.1</v>
      </c>
      <c r="E21" s="19">
        <v>11</v>
      </c>
      <c r="F21" s="19">
        <v>16.1</v>
      </c>
      <c r="G21" s="19">
        <v>23.9</v>
      </c>
      <c r="H21" s="19">
        <v>36.5</v>
      </c>
      <c r="I21" s="20">
        <v>42</v>
      </c>
      <c r="K21" s="22">
        <v>8</v>
      </c>
      <c r="L21" s="35">
        <f>CONVERT(D21/1000,"in","m")</f>
        <v>0.00023114</v>
      </c>
      <c r="M21" s="35">
        <f>CONVERT(E21/1000,"in","m")</f>
        <v>0.0002794</v>
      </c>
      <c r="N21" s="35">
        <f>CONVERT(F21/1000,"in","m")</f>
        <v>0.00040894</v>
      </c>
      <c r="O21" s="35">
        <f>CONVERT(G21/1000,"in","m")</f>
        <v>0.0006070599999999999</v>
      </c>
      <c r="P21" s="35">
        <f>CONVERT(H21/1000,"in","m")</f>
        <v>0.0009271</v>
      </c>
      <c r="Q21" s="35">
        <f>CONVERT(I21/1000,"in","m")</f>
        <v>0.0010668</v>
      </c>
    </row>
    <row r="22" spans="3:17" ht="12.75">
      <c r="C22" s="22">
        <v>9</v>
      </c>
      <c r="D22" s="19">
        <v>9</v>
      </c>
      <c r="E22" s="19">
        <v>11</v>
      </c>
      <c r="F22" s="19">
        <v>16</v>
      </c>
      <c r="G22" s="19">
        <v>23.5</v>
      </c>
      <c r="H22" s="19">
        <v>31.5</v>
      </c>
      <c r="I22" s="20">
        <v>41.8</v>
      </c>
      <c r="K22" s="22">
        <v>9</v>
      </c>
      <c r="L22" s="35">
        <f>CONVERT(D22/1000,"in","m")</f>
        <v>0.0002286</v>
      </c>
      <c r="M22" s="35">
        <f>CONVERT(E22/1000,"in","m")</f>
        <v>0.0002794</v>
      </c>
      <c r="N22" s="35">
        <f>CONVERT(F22/1000,"in","m")</f>
        <v>0.0004064</v>
      </c>
      <c r="O22" s="35">
        <f>CONVERT(G22/1000,"in","m")</f>
        <v>0.0005969</v>
      </c>
      <c r="P22" s="35">
        <f>CONVERT(H22/1000,"in","m")</f>
        <v>0.0008001</v>
      </c>
      <c r="Q22" s="35">
        <f>CONVERT(I22/1000,"in","m")</f>
        <v>0.00106172</v>
      </c>
    </row>
    <row r="23" spans="3:17" ht="13.5" thickBot="1">
      <c r="C23" s="22">
        <v>10</v>
      </c>
      <c r="D23" s="19">
        <v>9.1</v>
      </c>
      <c r="E23" s="19">
        <v>11</v>
      </c>
      <c r="F23" s="19">
        <v>16</v>
      </c>
      <c r="G23" s="19">
        <v>23.7</v>
      </c>
      <c r="H23" s="19">
        <v>31.5</v>
      </c>
      <c r="I23" s="20">
        <v>42</v>
      </c>
      <c r="K23" s="22">
        <v>10</v>
      </c>
      <c r="L23" s="35">
        <f>CONVERT(D23/1000,"in","m")</f>
        <v>0.00023114</v>
      </c>
      <c r="M23" s="35">
        <f>CONVERT(E23/1000,"in","m")</f>
        <v>0.0002794</v>
      </c>
      <c r="N23" s="35">
        <f>CONVERT(F23/1000,"in","m")</f>
        <v>0.0004064</v>
      </c>
      <c r="O23" s="35">
        <f>CONVERT(G23/1000,"in","m")</f>
        <v>0.00060198</v>
      </c>
      <c r="P23" s="35">
        <f>CONVERT(H23/1000,"in","m")</f>
        <v>0.0008001</v>
      </c>
      <c r="Q23" s="35">
        <f>CONVERT(I23/1000,"in","m")</f>
        <v>0.0010668</v>
      </c>
    </row>
    <row r="24" spans="3:17" ht="13.5" thickBot="1">
      <c r="C24" s="3" t="s">
        <v>10</v>
      </c>
      <c r="D24" s="23">
        <f>AVERAGE(D14:D23)</f>
        <v>9.04</v>
      </c>
      <c r="E24" s="21">
        <f>AVERAGE(E14:E23)</f>
        <v>10.98</v>
      </c>
      <c r="F24" s="21">
        <f>AVERAGE(F14:F23)</f>
        <v>16</v>
      </c>
      <c r="G24" s="21">
        <f>AVERAGE(G14:G23)</f>
        <v>23.8</v>
      </c>
      <c r="H24" s="21">
        <f>AVERAGE(H14:H23)</f>
        <v>34.92999999999999</v>
      </c>
      <c r="I24" s="21">
        <f>AVERAGE(I14:I23)</f>
        <v>41.9</v>
      </c>
      <c r="K24" s="3" t="s">
        <v>10</v>
      </c>
      <c r="L24" s="36">
        <f>AVERAGE(L14:L23)</f>
        <v>0.00022961599999999998</v>
      </c>
      <c r="M24" s="37">
        <f>AVERAGE(M14:M23)</f>
        <v>0.000278892</v>
      </c>
      <c r="N24" s="37">
        <f>AVERAGE(N14:N23)</f>
        <v>0.0004064</v>
      </c>
      <c r="O24" s="37">
        <f>AVERAGE(O14:O23)</f>
        <v>0.00060452</v>
      </c>
      <c r="P24" s="37">
        <f>AVERAGE(P14:P23)</f>
        <v>0.000887222</v>
      </c>
      <c r="Q24" s="37">
        <f>AVERAGE(Q14:Q23)</f>
        <v>0.0010642599999999998</v>
      </c>
    </row>
    <row r="25" spans="3:17" ht="12.75">
      <c r="C25" s="34" t="s">
        <v>2</v>
      </c>
      <c r="D25" s="15">
        <f>STDEV(D14:D23)</f>
        <v>0.05163977794955551</v>
      </c>
      <c r="E25" s="15">
        <f>STDEV(E14:E23)</f>
        <v>0.042163702135079875</v>
      </c>
      <c r="F25" s="15">
        <f>STDEV(F14:F23)</f>
        <v>0.06666666666663636</v>
      </c>
      <c r="G25" s="15">
        <f>STDEV(G14:G23)</f>
        <v>0.1563471919942048</v>
      </c>
      <c r="H25" s="15">
        <f>STDEV(H14:H23)</f>
        <v>1.8385078490753712</v>
      </c>
      <c r="I25" s="15">
        <f>STDEV(I14:I23)</f>
        <v>0.09428090415923532</v>
      </c>
      <c r="K25" s="34" t="s">
        <v>2</v>
      </c>
      <c r="L25" s="36">
        <f>STDEV(L14:L23)</f>
        <v>1.3116503599190198E-06</v>
      </c>
      <c r="M25" s="36">
        <f>STDEV(M14:M23)</f>
        <v>1.0709580342501625E-06</v>
      </c>
      <c r="N25" s="36">
        <f>STDEV(N14:N23)</f>
        <v>1.693333333336618E-06</v>
      </c>
      <c r="O25" s="36">
        <f>STDEV(O14:O23)</f>
        <v>3.971218676646357E-06</v>
      </c>
      <c r="P25" s="36">
        <f>STDEV(P14:P23)</f>
        <v>4.669809936650939E-05</v>
      </c>
      <c r="Q25" s="36">
        <f>STDEV(Q14:Q23)</f>
        <v>2.3947349657016874E-06</v>
      </c>
    </row>
    <row r="26" spans="11:17" ht="13.5" thickBot="1">
      <c r="K26" s="1"/>
      <c r="L26" s="1"/>
      <c r="M26" s="1"/>
      <c r="N26" s="1"/>
      <c r="O26" s="1"/>
      <c r="P26" s="1"/>
      <c r="Q26" s="1"/>
    </row>
    <row r="27" spans="3:17" ht="13.5" thickBot="1">
      <c r="C27" s="3" t="s">
        <v>11</v>
      </c>
      <c r="D27" s="24">
        <v>0.326</v>
      </c>
      <c r="E27" s="22">
        <v>0.474</v>
      </c>
      <c r="F27" s="22">
        <v>1.091</v>
      </c>
      <c r="G27" s="22">
        <v>1.872</v>
      </c>
      <c r="H27" s="22">
        <v>4.217</v>
      </c>
      <c r="I27" s="22">
        <v>5.828</v>
      </c>
      <c r="K27" s="3" t="s">
        <v>11</v>
      </c>
      <c r="L27" s="39">
        <f aca="true" t="shared" si="4" ref="L27:Q27">D27/1000</f>
        <v>0.000326</v>
      </c>
      <c r="M27" s="39">
        <f t="shared" si="4"/>
        <v>0.000474</v>
      </c>
      <c r="N27" s="39">
        <f t="shared" si="4"/>
        <v>0.001091</v>
      </c>
      <c r="O27" s="39">
        <f t="shared" si="4"/>
        <v>0.0018720000000000002</v>
      </c>
      <c r="P27" s="39">
        <f t="shared" si="4"/>
        <v>0.004216999999999999</v>
      </c>
      <c r="Q27" s="39">
        <f t="shared" si="4"/>
        <v>0.005828000000000001</v>
      </c>
    </row>
    <row r="28" spans="11:17" ht="13.5" thickBot="1">
      <c r="K28" s="1"/>
      <c r="L28" s="1"/>
      <c r="M28" s="1"/>
      <c r="N28" s="1"/>
      <c r="O28" s="1"/>
      <c r="P28" s="1"/>
      <c r="Q28" s="1"/>
    </row>
    <row r="29" spans="11:17" ht="13.5" thickBot="1">
      <c r="K29" s="3" t="s">
        <v>15</v>
      </c>
      <c r="L29" s="38">
        <f>L27/L10</f>
        <v>0.0003286889384678175</v>
      </c>
      <c r="M29" s="38">
        <f>M27/M10</f>
        <v>0.00047754279448371576</v>
      </c>
      <c r="N29" s="38">
        <f>N27/N10</f>
        <v>0.0010447741755573023</v>
      </c>
      <c r="O29" s="38">
        <f>O27/O10</f>
        <v>0.0019089511863234255</v>
      </c>
      <c r="P29" s="38">
        <f>P27/P10</f>
        <v>0.00426554704401737</v>
      </c>
      <c r="Q29" s="39">
        <f>Q27/Q10</f>
        <v>0.005904802586279217</v>
      </c>
    </row>
    <row r="30" spans="11:17" ht="13.5" thickBot="1">
      <c r="K30" s="42"/>
      <c r="L30" s="43"/>
      <c r="M30" s="43"/>
      <c r="N30" s="43"/>
      <c r="O30" s="43"/>
      <c r="P30" s="43"/>
      <c r="Q30" s="43"/>
    </row>
    <row r="31" spans="11:17" ht="13.5" thickBot="1">
      <c r="K31" s="3" t="s">
        <v>14</v>
      </c>
      <c r="L31" s="38">
        <f aca="true" t="shared" si="5" ref="L31:Q31">L29/(PI()*(0.5*L24)^2)</f>
        <v>7937.631135855362</v>
      </c>
      <c r="M31" s="38">
        <f t="shared" si="5"/>
        <v>7817.18340978898</v>
      </c>
      <c r="N31" s="38">
        <f t="shared" si="5"/>
        <v>8054.250808651356</v>
      </c>
      <c r="O31" s="38">
        <f t="shared" si="5"/>
        <v>6650.948645559347</v>
      </c>
      <c r="P31" s="38">
        <f t="shared" si="5"/>
        <v>6899.54180145061</v>
      </c>
      <c r="Q31" s="39">
        <f t="shared" si="5"/>
        <v>6637.736712280577</v>
      </c>
    </row>
    <row r="32" spans="11:17" ht="13.5" thickBot="1">
      <c r="K32" s="1"/>
      <c r="L32" s="1"/>
      <c r="M32" s="1"/>
      <c r="N32" s="1"/>
      <c r="O32" s="1"/>
      <c r="P32" s="1"/>
      <c r="Q32" s="1"/>
    </row>
    <row r="33" spans="11:17" ht="13.5" thickBot="1">
      <c r="K33" s="40" t="s">
        <v>13</v>
      </c>
      <c r="L33" s="41">
        <v>329.63</v>
      </c>
      <c r="M33" s="10">
        <v>246.94</v>
      </c>
      <c r="N33" s="10">
        <v>196</v>
      </c>
      <c r="O33" s="10">
        <v>146.83</v>
      </c>
      <c r="P33" s="10">
        <v>110</v>
      </c>
      <c r="Q33" s="11">
        <v>82.407</v>
      </c>
    </row>
    <row r="34" spans="11:17" ht="13.5" thickBot="1">
      <c r="K34" s="1"/>
      <c r="L34" s="1"/>
      <c r="M34" s="1"/>
      <c r="N34" s="1"/>
      <c r="O34" s="1"/>
      <c r="P34" s="1"/>
      <c r="Q34" s="1"/>
    </row>
    <row r="35" spans="11:17" ht="13.5" thickBot="1">
      <c r="K35" s="40" t="s">
        <v>12</v>
      </c>
      <c r="L35" s="41">
        <f aca="true" t="shared" si="6" ref="L35:Q35">L29*(((1.2954)*L33)^2)</f>
        <v>59.93028391665343</v>
      </c>
      <c r="M35" s="41">
        <f t="shared" si="6"/>
        <v>48.86557005840254</v>
      </c>
      <c r="N35" s="41">
        <f t="shared" si="6"/>
        <v>67.35073777443083</v>
      </c>
      <c r="O35" s="41">
        <f t="shared" si="6"/>
        <v>69.06089562211899</v>
      </c>
      <c r="P35" s="41">
        <f t="shared" si="6"/>
        <v>86.60997073069214</v>
      </c>
      <c r="Q35" s="41">
        <f t="shared" si="6"/>
        <v>67.28858196888581</v>
      </c>
    </row>
    <row r="36" ht="12.75"/>
    <row r="37" ht="12.75"/>
  </sheetData>
  <printOptions/>
  <pageMargins left="0.75" right="0.75" top="1" bottom="1" header="0.5" footer="0.5"/>
  <pageSetup fitToWidth="2" fitToHeight="1"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Daryl Achilles</dc:creator>
  <cp:keywords/>
  <dc:description/>
  <cp:lastModifiedBy>Daryl Achilles</cp:lastModifiedBy>
  <cp:lastPrinted>2000-10-12T06:40:16Z</cp:lastPrinted>
  <dcterms:created xsi:type="dcterms:W3CDTF">2000-10-01T15:47:40Z</dcterms:created>
  <dcterms:modified xsi:type="dcterms:W3CDTF">2000-10-18T03:24:19Z</dcterms:modified>
  <cp:category/>
  <cp:version/>
  <cp:contentType/>
  <cp:contentStatus/>
</cp:coreProperties>
</file>